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ditel\Desktop\"/>
    </mc:Choice>
  </mc:AlternateContent>
  <bookViews>
    <workbookView xWindow="0" yWindow="0" windowWidth="28800" windowHeight="12435"/>
  </bookViews>
  <sheets>
    <sheet name="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 s="1"/>
  <c r="G6" i="1" s="1"/>
  <c r="G10" i="1"/>
  <c r="G15" i="1"/>
  <c r="G22" i="1"/>
  <c r="G44" i="1"/>
  <c r="G46" i="1" s="1"/>
  <c r="G45" i="1"/>
  <c r="I46" i="1"/>
  <c r="J46" i="1"/>
  <c r="J60" i="1" s="1"/>
  <c r="G60" i="1" s="1"/>
  <c r="G43" i="1" s="1"/>
  <c r="K46" i="1"/>
  <c r="L46" i="1"/>
  <c r="M46" i="1"/>
  <c r="G48" i="1"/>
  <c r="G58" i="1" s="1"/>
  <c r="G49" i="1"/>
  <c r="G50" i="1"/>
  <c r="G51" i="1"/>
  <c r="G52" i="1"/>
  <c r="G53" i="1"/>
  <c r="G54" i="1"/>
  <c r="G55" i="1"/>
  <c r="G56" i="1"/>
  <c r="G57" i="1"/>
  <c r="I58" i="1"/>
  <c r="J58" i="1"/>
  <c r="K58" i="1"/>
  <c r="L58" i="1"/>
  <c r="M58" i="1"/>
  <c r="I60" i="1"/>
  <c r="K60" i="1"/>
  <c r="L60" i="1"/>
  <c r="M60" i="1"/>
  <c r="G61" i="1"/>
  <c r="G62" i="1"/>
  <c r="G67" i="1"/>
  <c r="G68" i="1"/>
  <c r="G69" i="1"/>
  <c r="G70" i="1"/>
  <c r="G92" i="1" s="1"/>
  <c r="G66" i="1" s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I92" i="1"/>
  <c r="J92" i="1"/>
  <c r="K92" i="1"/>
  <c r="L92" i="1"/>
  <c r="M92" i="1"/>
  <c r="G40" i="1" l="1"/>
  <c r="G103" i="1"/>
  <c r="G102" i="1"/>
</calcChain>
</file>

<file path=xl/sharedStrings.xml><?xml version="1.0" encoding="utf-8"?>
<sst xmlns="http://schemas.openxmlformats.org/spreadsheetml/2006/main" count="169" uniqueCount="85">
  <si>
    <t>Zpracovala:   Miroslava  Hendrychová</t>
  </si>
  <si>
    <t>Datum:</t>
  </si>
  <si>
    <t>Kč</t>
  </si>
  <si>
    <t>Zůstatek FKSP :</t>
  </si>
  <si>
    <t>Zůstatek FI :</t>
  </si>
  <si>
    <t>Zůstatek FR-dary:</t>
  </si>
  <si>
    <t>Zůstatek FR:</t>
  </si>
  <si>
    <t>Zůstatek FO:</t>
  </si>
  <si>
    <t xml:space="preserve"> z toho:    hlavní činnost</t>
  </si>
  <si>
    <t>Hospodářský výsledek</t>
  </si>
  <si>
    <t xml:space="preserve">Nadace VIA  </t>
  </si>
  <si>
    <t>Projety EU II.    - čerpání</t>
  </si>
  <si>
    <t>Fond odměn   - čerpání</t>
  </si>
  <si>
    <t>Fond investic - čerpání</t>
  </si>
  <si>
    <t>RF - dary         - čerpání</t>
  </si>
  <si>
    <t>Bezúpl.převod - roušky, antig. Testy</t>
  </si>
  <si>
    <t xml:space="preserve">            </t>
  </si>
  <si>
    <t xml:space="preserve">              projekt Edison</t>
  </si>
  <si>
    <t xml:space="preserve">              sběr-čerpání</t>
  </si>
  <si>
    <t xml:space="preserve">              potraviny</t>
  </si>
  <si>
    <t xml:space="preserve">              odpisy</t>
  </si>
  <si>
    <t xml:space="preserve">              ostatní náklady,pojištění</t>
  </si>
  <si>
    <t xml:space="preserve">              pohoštění</t>
  </si>
  <si>
    <t xml:space="preserve">              cestovné</t>
  </si>
  <si>
    <t xml:space="preserve">              programové vybavení</t>
  </si>
  <si>
    <t xml:space="preserve">              opravy a udržování</t>
  </si>
  <si>
    <t xml:space="preserve">              ostatní služby</t>
  </si>
  <si>
    <t xml:space="preserve">              služby zpracování dat</t>
  </si>
  <si>
    <t xml:space="preserve">              školení</t>
  </si>
  <si>
    <t xml:space="preserve">              nájemné-plavání</t>
  </si>
  <si>
    <t xml:space="preserve">              služby peněžních poplatků</t>
  </si>
  <si>
    <t xml:space="preserve">              služby telekomunikací</t>
  </si>
  <si>
    <t xml:space="preserve">              poštovné</t>
  </si>
  <si>
    <t xml:space="preserve">              ostatní materiál</t>
  </si>
  <si>
    <t xml:space="preserve">              drobný hmotný dlouhodobý  majetek</t>
  </si>
  <si>
    <t xml:space="preserve">              učební pomůcky</t>
  </si>
  <si>
    <r>
      <t xml:space="preserve">              </t>
    </r>
    <r>
      <rPr>
        <sz val="10"/>
        <rFont val="Arial"/>
        <family val="2"/>
        <charset val="238"/>
      </rPr>
      <t>učebnice</t>
    </r>
  </si>
  <si>
    <t xml:space="preserve">              prádlo-povlečení</t>
  </si>
  <si>
    <t xml:space="preserve">              léky,zdravotnický materiál</t>
  </si>
  <si>
    <t xml:space="preserve">              ochranné pomůcky</t>
  </si>
  <si>
    <t>odvody</t>
  </si>
  <si>
    <t>mzdy</t>
  </si>
  <si>
    <t>ŠD</t>
  </si>
  <si>
    <t>VS</t>
  </si>
  <si>
    <t>ŠJ</t>
  </si>
  <si>
    <t>ZŠ</t>
  </si>
  <si>
    <t>MŠ</t>
  </si>
  <si>
    <t>Neinvestiční (provozní) výdaje:</t>
  </si>
  <si>
    <t xml:space="preserve">      -  UZ 33076</t>
  </si>
  <si>
    <t>Celkem mzdy 33353</t>
  </si>
  <si>
    <t>Celkem</t>
  </si>
  <si>
    <t xml:space="preserve">              preventivní prohlídky,</t>
  </si>
  <si>
    <t xml:space="preserve">              plavání, doprava na plavání</t>
  </si>
  <si>
    <t xml:space="preserve">              učební pomůcky  </t>
  </si>
  <si>
    <t xml:space="preserve">              učebnice</t>
  </si>
  <si>
    <t xml:space="preserve">              ochranné pomůcky       </t>
  </si>
  <si>
    <t xml:space="preserve">              zákonné pojištění - Kooperativa  </t>
  </si>
  <si>
    <t xml:space="preserve">              náhrady za PN</t>
  </si>
  <si>
    <t xml:space="preserve">              příděl FKSP  </t>
  </si>
  <si>
    <t xml:space="preserve">              odvody </t>
  </si>
  <si>
    <t xml:space="preserve">              OON                                                          </t>
  </si>
  <si>
    <t xml:space="preserve"> - z toho: platy zaměstnanců  </t>
  </si>
  <si>
    <t>Neinvestiční krajské výdaje:</t>
  </si>
  <si>
    <t xml:space="preserve">Výdaje:  </t>
  </si>
  <si>
    <t xml:space="preserve">          - fond investic-použití</t>
  </si>
  <si>
    <t xml:space="preserve">          - dary - Nadace Via</t>
  </si>
  <si>
    <t xml:space="preserve">                    školné ŠD</t>
  </si>
  <si>
    <t xml:space="preserve">                    školné MŠ </t>
  </si>
  <si>
    <t xml:space="preserve">                    stravné</t>
  </si>
  <si>
    <t xml:space="preserve">                    ostatní </t>
  </si>
  <si>
    <t xml:space="preserve">                    ostatní - příspěvky od rodičů</t>
  </si>
  <si>
    <t xml:space="preserve">                    ostatní - respirátor, ant.testy</t>
  </si>
  <si>
    <t xml:space="preserve">                    ostatní - sběr</t>
  </si>
  <si>
    <t xml:space="preserve">       - z toho: úroky</t>
  </si>
  <si>
    <t>D.   Ostatní příjmy</t>
  </si>
  <si>
    <t>C.   Dotace z obce</t>
  </si>
  <si>
    <t xml:space="preserve">      Projekt EU III.-Tvořivá škola</t>
  </si>
  <si>
    <t>B.   Projekty</t>
  </si>
  <si>
    <t xml:space="preserve">      - z toho:  UZ 33076</t>
  </si>
  <si>
    <t xml:space="preserve">      - z toho:  UZ 33353</t>
  </si>
  <si>
    <t>A.   Dotace z kraje</t>
  </si>
  <si>
    <t xml:space="preserve">Kč </t>
  </si>
  <si>
    <r>
      <t xml:space="preserve">Příjmy: </t>
    </r>
    <r>
      <rPr>
        <sz val="14"/>
        <rFont val="Arial"/>
        <family val="2"/>
        <charset val="238"/>
      </rPr>
      <t xml:space="preserve"> </t>
    </r>
  </si>
  <si>
    <t>Základní škola a Mateřská škola Brázdim</t>
  </si>
  <si>
    <t>Výroční zpráva o  hospodaření školy v roce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</si>
</sst>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E"/>
      <charset val="238"/>
    </font>
    <font>
      <sz val="10"/>
      <name val="Arial CE"/>
      <charset val="238"/>
    </font>
    <font>
      <sz val="9"/>
      <name val="Arial CE"/>
      <charset val="238"/>
    </font>
    <font>
      <b/>
      <u/>
      <sz val="14"/>
      <name val="Arial CE"/>
      <family val="2"/>
      <charset val="238"/>
    </font>
    <font>
      <b/>
      <u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u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u/>
      <sz val="10"/>
      <name val="Arial CE"/>
      <charset val="238"/>
    </font>
    <font>
      <b/>
      <u/>
      <sz val="16"/>
      <name val="Arial"/>
      <family val="2"/>
      <charset val="238"/>
    </font>
    <font>
      <b/>
      <u/>
      <sz val="16"/>
      <name val="Arial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4" fontId="2" fillId="0" borderId="0" xfId="0" applyNumberFormat="1" applyFont="1"/>
    <xf numFmtId="2" fontId="0" fillId="0" borderId="0" xfId="0" applyNumberFormat="1"/>
    <xf numFmtId="2" fontId="0" fillId="0" borderId="0" xfId="0" applyNumberFormat="1" applyFont="1"/>
    <xf numFmtId="2" fontId="3" fillId="0" borderId="0" xfId="0" applyNumberFormat="1" applyFont="1"/>
    <xf numFmtId="0" fontId="4" fillId="0" borderId="0" xfId="0" applyFont="1"/>
    <xf numFmtId="2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2" fontId="6" fillId="0" borderId="0" xfId="0" applyNumberFormat="1" applyFont="1"/>
    <xf numFmtId="0" fontId="9" fillId="0" borderId="0" xfId="0" applyFont="1"/>
    <xf numFmtId="2" fontId="9" fillId="0" borderId="0" xfId="0" applyNumberFormat="1" applyFont="1"/>
    <xf numFmtId="2" fontId="9" fillId="0" borderId="1" xfId="0" applyNumberFormat="1" applyFont="1" applyBorder="1"/>
    <xf numFmtId="2" fontId="9" fillId="0" borderId="2" xfId="0" applyNumberFormat="1" applyFont="1" applyBorder="1"/>
    <xf numFmtId="2" fontId="9" fillId="0" borderId="3" xfId="0" applyNumberFormat="1" applyFont="1" applyBorder="1"/>
    <xf numFmtId="2" fontId="9" fillId="0" borderId="4" xfId="0" applyNumberFormat="1" applyFont="1" applyBorder="1"/>
    <xf numFmtId="0" fontId="0" fillId="0" borderId="1" xfId="0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7" xfId="0" applyNumberFormat="1" applyBorder="1"/>
    <xf numFmtId="0" fontId="0" fillId="0" borderId="6" xfId="0" applyBorder="1"/>
    <xf numFmtId="0" fontId="1" fillId="0" borderId="0" xfId="0" applyFont="1"/>
    <xf numFmtId="2" fontId="10" fillId="0" borderId="5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2" fontId="11" fillId="0" borderId="6" xfId="0" applyNumberFormat="1" applyFont="1" applyBorder="1" applyAlignment="1"/>
    <xf numFmtId="0" fontId="0" fillId="0" borderId="7" xfId="0" applyBorder="1"/>
    <xf numFmtId="2" fontId="12" fillId="0" borderId="0" xfId="0" applyNumberFormat="1" applyFont="1"/>
    <xf numFmtId="0" fontId="5" fillId="0" borderId="0" xfId="0" applyFont="1"/>
    <xf numFmtId="2" fontId="1" fillId="0" borderId="5" xfId="0" applyNumberFormat="1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2" fontId="1" fillId="0" borderId="6" xfId="0" applyNumberFormat="1" applyFont="1" applyBorder="1" applyAlignment="1"/>
    <xf numFmtId="2" fontId="1" fillId="0" borderId="7" xfId="0" applyNumberFormat="1" applyFont="1" applyBorder="1"/>
    <xf numFmtId="2" fontId="0" fillId="0" borderId="5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0" fontId="0" fillId="0" borderId="8" xfId="0" applyBorder="1"/>
    <xf numFmtId="2" fontId="11" fillId="0" borderId="9" xfId="0" applyNumberFormat="1" applyFont="1" applyBorder="1" applyAlignment="1">
      <alignment horizontal="right"/>
    </xf>
    <xf numFmtId="2" fontId="11" fillId="0" borderId="8" xfId="0" applyNumberFormat="1" applyFont="1" applyBorder="1" applyAlignment="1">
      <alignment horizontal="right"/>
    </xf>
    <xf numFmtId="2" fontId="0" fillId="0" borderId="10" xfId="0" applyNumberFormat="1" applyBorder="1"/>
    <xf numFmtId="2" fontId="10" fillId="0" borderId="11" xfId="0" applyNumberFormat="1" applyFont="1" applyFill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0" xfId="0" applyBorder="1"/>
    <xf numFmtId="2" fontId="0" fillId="0" borderId="12" xfId="0" applyNumberFormat="1" applyBorder="1"/>
    <xf numFmtId="2" fontId="10" fillId="0" borderId="3" xfId="0" applyNumberFormat="1" applyFont="1" applyBorder="1"/>
    <xf numFmtId="2" fontId="10" fillId="0" borderId="13" xfId="0" applyNumberFormat="1" applyFont="1" applyBorder="1"/>
    <xf numFmtId="2" fontId="9" fillId="0" borderId="13" xfId="0" applyNumberFormat="1" applyFont="1" applyBorder="1"/>
    <xf numFmtId="0" fontId="10" fillId="0" borderId="0" xfId="0" applyFont="1"/>
    <xf numFmtId="0" fontId="9" fillId="0" borderId="6" xfId="0" applyFont="1" applyBorder="1"/>
    <xf numFmtId="2" fontId="9" fillId="0" borderId="6" xfId="0" applyNumberFormat="1" applyFont="1" applyBorder="1"/>
    <xf numFmtId="0" fontId="11" fillId="0" borderId="0" xfId="0" applyFont="1"/>
    <xf numFmtId="2" fontId="10" fillId="0" borderId="6" xfId="0" applyNumberFormat="1" applyFont="1" applyBorder="1"/>
    <xf numFmtId="2" fontId="10" fillId="0" borderId="0" xfId="0" applyNumberFormat="1" applyFont="1"/>
    <xf numFmtId="2" fontId="0" fillId="0" borderId="8" xfId="0" applyNumberFormat="1" applyBorder="1"/>
    <xf numFmtId="2" fontId="13" fillId="0" borderId="0" xfId="0" applyNumberFormat="1" applyFont="1"/>
    <xf numFmtId="2" fontId="4" fillId="0" borderId="0" xfId="0" applyNumberFormat="1" applyFont="1"/>
    <xf numFmtId="0" fontId="13" fillId="0" borderId="0" xfId="0" applyFont="1"/>
    <xf numFmtId="2" fontId="14" fillId="0" borderId="14" xfId="0" applyNumberFormat="1" applyFont="1" applyBorder="1"/>
    <xf numFmtId="0" fontId="15" fillId="0" borderId="14" xfId="0" applyFont="1" applyBorder="1"/>
    <xf numFmtId="0" fontId="14" fillId="0" borderId="14" xfId="0" applyFont="1" applyBorder="1"/>
    <xf numFmtId="0" fontId="0" fillId="0" borderId="0" xfId="0" applyFont="1"/>
    <xf numFmtId="2" fontId="0" fillId="0" borderId="0" xfId="0" applyNumberFormat="1" applyAlignment="1">
      <alignment horizontal="right"/>
    </xf>
    <xf numFmtId="0" fontId="14" fillId="0" borderId="0" xfId="0" applyFont="1"/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tabSelected="1" topLeftCell="A100" zoomScale="110" zoomScaleNormal="110" workbookViewId="0">
      <selection activeCell="R77" sqref="R77"/>
    </sheetView>
  </sheetViews>
  <sheetFormatPr defaultRowHeight="12.75" x14ac:dyDescent="0.2"/>
  <cols>
    <col min="2" max="3" width="9.42578125" customWidth="1"/>
    <col min="7" max="7" width="18.42578125" customWidth="1"/>
    <col min="8" max="8" width="6.7109375" customWidth="1"/>
    <col min="9" max="9" width="11.7109375" customWidth="1"/>
    <col min="10" max="11" width="12" customWidth="1"/>
    <col min="12" max="12" width="0.28515625" hidden="1" customWidth="1"/>
    <col min="13" max="13" width="10.42578125" customWidth="1"/>
    <col min="16" max="16" width="10.42578125" bestFit="1" customWidth="1"/>
  </cols>
  <sheetData>
    <row r="1" spans="1:13" ht="20.25" x14ac:dyDescent="0.3">
      <c r="B1" s="65" t="s">
        <v>84</v>
      </c>
      <c r="C1" s="65"/>
      <c r="D1" s="65"/>
      <c r="E1" s="65"/>
      <c r="F1" s="65"/>
      <c r="G1" s="65"/>
      <c r="H1" s="65"/>
      <c r="I1" s="65"/>
    </row>
    <row r="2" spans="1:13" ht="20.25" x14ac:dyDescent="0.3">
      <c r="B2" s="66" t="s">
        <v>83</v>
      </c>
      <c r="C2" s="66"/>
      <c r="D2" s="66"/>
      <c r="E2" s="66"/>
      <c r="F2" s="66"/>
      <c r="G2" s="66"/>
      <c r="H2" s="66"/>
      <c r="I2" s="66"/>
    </row>
    <row r="3" spans="1:13" ht="20.25" x14ac:dyDescent="0.3">
      <c r="B3" s="64"/>
      <c r="C3" s="63"/>
      <c r="D3" s="63"/>
      <c r="E3" s="63"/>
      <c r="F3" s="63"/>
      <c r="G3" s="63"/>
      <c r="H3" s="63"/>
      <c r="I3" s="63"/>
    </row>
    <row r="4" spans="1:13" ht="18" x14ac:dyDescent="0.25">
      <c r="B4" s="5"/>
      <c r="C4" s="63"/>
      <c r="D4" s="63"/>
      <c r="E4" s="63"/>
      <c r="F4" s="63"/>
      <c r="G4" s="63"/>
      <c r="H4" s="63"/>
      <c r="I4" s="63"/>
    </row>
    <row r="5" spans="1:13" ht="18" x14ac:dyDescent="0.25">
      <c r="B5" s="62"/>
    </row>
    <row r="6" spans="1:13" ht="18.75" thickBot="1" x14ac:dyDescent="0.3">
      <c r="A6" s="59" t="s">
        <v>82</v>
      </c>
      <c r="B6" s="58"/>
      <c r="C6" s="58"/>
      <c r="D6" s="58"/>
      <c r="E6" s="58"/>
      <c r="F6" s="58" t="s">
        <v>81</v>
      </c>
      <c r="G6" s="57">
        <f>SUM(G8+G19+G22+G15)</f>
        <v>7692202.6400000006</v>
      </c>
      <c r="H6" s="54"/>
    </row>
    <row r="8" spans="1:13" x14ac:dyDescent="0.2">
      <c r="A8" s="47" t="s">
        <v>80</v>
      </c>
      <c r="G8" s="52">
        <f>SUM(G9:G12)</f>
        <v>6576387</v>
      </c>
      <c r="H8" s="10"/>
      <c r="I8" s="41" t="s">
        <v>46</v>
      </c>
      <c r="J8" s="41" t="s">
        <v>45</v>
      </c>
      <c r="K8" s="41" t="s">
        <v>44</v>
      </c>
      <c r="L8" s="41"/>
      <c r="M8" s="41" t="s">
        <v>42</v>
      </c>
    </row>
    <row r="9" spans="1:13" ht="16.5" customHeight="1" x14ac:dyDescent="0.2">
      <c r="A9" t="s">
        <v>79</v>
      </c>
      <c r="F9" t="s">
        <v>2</v>
      </c>
      <c r="G9" s="2">
        <f>SUM(I9+J9+K9+M9)</f>
        <v>6576387</v>
      </c>
      <c r="H9" s="2"/>
      <c r="I9" s="2"/>
      <c r="J9" s="2">
        <v>6576387</v>
      </c>
      <c r="K9" s="2"/>
      <c r="L9" s="2"/>
      <c r="M9" s="2"/>
    </row>
    <row r="10" spans="1:13" x14ac:dyDescent="0.2">
      <c r="A10" t="s">
        <v>78</v>
      </c>
      <c r="F10" t="s">
        <v>2</v>
      </c>
      <c r="G10" s="2">
        <f>SUM(I10+J10+K10+M10)</f>
        <v>0</v>
      </c>
      <c r="H10" s="2"/>
      <c r="I10" s="2"/>
      <c r="J10" s="2"/>
      <c r="K10" s="2"/>
      <c r="L10" s="2"/>
      <c r="M10" s="2"/>
    </row>
    <row r="11" spans="1:13" x14ac:dyDescent="0.2">
      <c r="A11" s="67"/>
      <c r="B11" s="67"/>
      <c r="C11" s="67"/>
      <c r="G11" s="2"/>
      <c r="H11" s="2"/>
      <c r="I11" s="2"/>
      <c r="J11" s="2"/>
      <c r="K11" s="2"/>
      <c r="L11" s="2"/>
      <c r="M11" s="2"/>
    </row>
    <row r="12" spans="1:13" x14ac:dyDescent="0.2">
      <c r="G12" s="2"/>
      <c r="H12" s="2"/>
      <c r="I12" s="2"/>
      <c r="J12" s="2"/>
      <c r="K12" s="2"/>
      <c r="L12" s="2"/>
      <c r="M12" s="2"/>
    </row>
    <row r="13" spans="1:13" x14ac:dyDescent="0.2">
      <c r="G13" s="2"/>
      <c r="H13" s="2"/>
      <c r="I13" s="2"/>
      <c r="J13" s="2"/>
      <c r="K13" s="2"/>
      <c r="L13" s="2"/>
      <c r="M13" s="2"/>
    </row>
    <row r="14" spans="1:13" ht="16.5" customHeight="1" x14ac:dyDescent="0.2">
      <c r="G14" s="2"/>
      <c r="H14" s="2"/>
      <c r="I14" s="2"/>
      <c r="J14" s="12"/>
      <c r="K14" s="2"/>
      <c r="L14" s="2"/>
      <c r="M14" s="2"/>
    </row>
    <row r="15" spans="1:13" ht="16.5" customHeight="1" x14ac:dyDescent="0.2">
      <c r="A15" s="11" t="s">
        <v>77</v>
      </c>
      <c r="F15" s="47"/>
      <c r="G15" s="52">
        <f>SUM(G16:G17)</f>
        <v>357089.15</v>
      </c>
      <c r="I15" s="52"/>
      <c r="J15" s="52"/>
      <c r="K15" s="52"/>
      <c r="L15" s="52"/>
      <c r="M15" s="52"/>
    </row>
    <row r="16" spans="1:13" ht="16.5" customHeight="1" x14ac:dyDescent="0.2">
      <c r="A16" t="s">
        <v>76</v>
      </c>
      <c r="F16" s="11" t="s">
        <v>2</v>
      </c>
      <c r="G16" s="3">
        <v>48394.5</v>
      </c>
      <c r="I16" s="52"/>
      <c r="J16" s="52"/>
      <c r="K16" s="52"/>
      <c r="L16" s="52"/>
      <c r="M16" s="52"/>
    </row>
    <row r="17" spans="1:13" ht="16.5" customHeight="1" x14ac:dyDescent="0.2">
      <c r="A17" s="11"/>
      <c r="F17" s="11"/>
      <c r="G17" s="3">
        <v>308694.65000000002</v>
      </c>
      <c r="I17" s="52"/>
      <c r="J17" s="52"/>
      <c r="K17" s="52"/>
      <c r="L17" s="52"/>
      <c r="M17" s="52"/>
    </row>
    <row r="18" spans="1:13" x14ac:dyDescent="0.2">
      <c r="F18" s="47"/>
      <c r="G18" s="52"/>
      <c r="I18" s="52"/>
      <c r="J18" s="52"/>
      <c r="K18" s="52"/>
      <c r="L18" s="52"/>
      <c r="M18" s="52"/>
    </row>
    <row r="19" spans="1:13" x14ac:dyDescent="0.2">
      <c r="A19" s="47" t="s">
        <v>75</v>
      </c>
      <c r="F19" s="47" t="s">
        <v>2</v>
      </c>
      <c r="G19" s="10">
        <v>390000</v>
      </c>
      <c r="H19" s="10"/>
      <c r="I19" s="61"/>
      <c r="J19" s="2"/>
      <c r="K19" s="2"/>
      <c r="L19" s="2"/>
      <c r="M19" s="2"/>
    </row>
    <row r="20" spans="1:13" x14ac:dyDescent="0.2">
      <c r="F20" s="47"/>
      <c r="H20" s="10"/>
      <c r="I20" s="61"/>
      <c r="J20" s="2"/>
      <c r="K20" s="2"/>
      <c r="L20" s="2"/>
      <c r="M20" s="2"/>
    </row>
    <row r="21" spans="1:13" x14ac:dyDescent="0.2">
      <c r="F21" s="47"/>
      <c r="H21" s="10"/>
    </row>
    <row r="22" spans="1:13" x14ac:dyDescent="0.2">
      <c r="A22" s="47" t="s">
        <v>74</v>
      </c>
      <c r="F22" s="47" t="s">
        <v>2</v>
      </c>
      <c r="G22" s="10">
        <f>SUM(G23+G24+G25+G26+G27+G28+G29+G30+G31+G32)</f>
        <v>368726.49</v>
      </c>
      <c r="H22" s="10"/>
    </row>
    <row r="23" spans="1:13" x14ac:dyDescent="0.2">
      <c r="A23" t="s">
        <v>73</v>
      </c>
      <c r="F23" t="s">
        <v>2</v>
      </c>
      <c r="G23">
        <v>350.04</v>
      </c>
      <c r="J23" s="2"/>
    </row>
    <row r="24" spans="1:13" x14ac:dyDescent="0.2">
      <c r="A24" t="s">
        <v>72</v>
      </c>
      <c r="F24" t="s">
        <v>2</v>
      </c>
      <c r="G24" s="2">
        <v>0</v>
      </c>
      <c r="H24" s="2"/>
    </row>
    <row r="25" spans="1:13" x14ac:dyDescent="0.2">
      <c r="A25" t="s">
        <v>71</v>
      </c>
      <c r="F25" t="s">
        <v>2</v>
      </c>
      <c r="G25" s="2">
        <v>50445.45</v>
      </c>
      <c r="H25" s="2"/>
    </row>
    <row r="26" spans="1:13" x14ac:dyDescent="0.2">
      <c r="A26" t="s">
        <v>70</v>
      </c>
      <c r="F26" s="60" t="s">
        <v>2</v>
      </c>
      <c r="G26" s="2">
        <v>0</v>
      </c>
      <c r="H26" s="2"/>
    </row>
    <row r="27" spans="1:13" x14ac:dyDescent="0.2">
      <c r="A27" t="s">
        <v>69</v>
      </c>
      <c r="F27" s="60" t="s">
        <v>2</v>
      </c>
      <c r="G27" s="2">
        <v>3</v>
      </c>
      <c r="H27" s="2"/>
    </row>
    <row r="28" spans="1:13" x14ac:dyDescent="0.2">
      <c r="A28" t="s">
        <v>68</v>
      </c>
      <c r="F28" t="s">
        <v>2</v>
      </c>
      <c r="G28" s="2">
        <v>246278</v>
      </c>
      <c r="H28" s="2"/>
    </row>
    <row r="29" spans="1:13" x14ac:dyDescent="0.2">
      <c r="A29" t="s">
        <v>67</v>
      </c>
      <c r="F29" t="s">
        <v>2</v>
      </c>
      <c r="G29" s="2">
        <v>53600</v>
      </c>
      <c r="H29" s="2"/>
    </row>
    <row r="30" spans="1:13" x14ac:dyDescent="0.2">
      <c r="A30" t="s">
        <v>66</v>
      </c>
      <c r="F30" t="s">
        <v>2</v>
      </c>
      <c r="G30" s="2">
        <v>13250</v>
      </c>
      <c r="H30" s="2"/>
    </row>
    <row r="31" spans="1:13" x14ac:dyDescent="0.2">
      <c r="A31" t="s">
        <v>65</v>
      </c>
      <c r="F31" t="s">
        <v>2</v>
      </c>
      <c r="G31" s="2">
        <v>4800</v>
      </c>
      <c r="H31" s="2"/>
    </row>
    <row r="32" spans="1:13" x14ac:dyDescent="0.2">
      <c r="A32" t="s">
        <v>64</v>
      </c>
      <c r="F32" t="s">
        <v>2</v>
      </c>
      <c r="G32" s="2">
        <v>0</v>
      </c>
    </row>
    <row r="33" spans="1:13" x14ac:dyDescent="0.2">
      <c r="G33" s="2"/>
    </row>
    <row r="34" spans="1:13" x14ac:dyDescent="0.2">
      <c r="F34" s="11"/>
      <c r="G34" s="12"/>
    </row>
    <row r="35" spans="1:13" x14ac:dyDescent="0.2">
      <c r="F35" s="11"/>
      <c r="G35" s="12"/>
    </row>
    <row r="36" spans="1:13" x14ac:dyDescent="0.2">
      <c r="F36" s="11"/>
      <c r="G36" s="12"/>
    </row>
    <row r="40" spans="1:13" ht="18.75" thickBot="1" x14ac:dyDescent="0.3">
      <c r="A40" s="59" t="s">
        <v>63</v>
      </c>
      <c r="B40" s="58"/>
      <c r="C40" s="58"/>
      <c r="D40" s="58"/>
      <c r="E40" s="58"/>
      <c r="F40" s="58" t="s">
        <v>2</v>
      </c>
      <c r="G40" s="57">
        <f>G43+G66</f>
        <v>7665091.7300000004</v>
      </c>
      <c r="H40" s="54"/>
    </row>
    <row r="41" spans="1:13" ht="18" x14ac:dyDescent="0.25">
      <c r="A41" s="5"/>
      <c r="B41" s="56"/>
      <c r="C41" s="56"/>
      <c r="D41" s="56"/>
      <c r="E41" s="56"/>
      <c r="F41" s="56"/>
      <c r="G41" s="55"/>
      <c r="H41" s="54"/>
    </row>
    <row r="43" spans="1:13" ht="15" x14ac:dyDescent="0.25">
      <c r="A43" s="7" t="s">
        <v>62</v>
      </c>
      <c r="B43" s="7"/>
      <c r="C43" s="7"/>
      <c r="F43" s="7" t="s">
        <v>2</v>
      </c>
      <c r="G43" s="27">
        <f>SUM(G60+G61+G62)</f>
        <v>6576387</v>
      </c>
      <c r="H43" s="27"/>
      <c r="I43" s="41" t="s">
        <v>46</v>
      </c>
      <c r="J43" s="40" t="s">
        <v>45</v>
      </c>
      <c r="K43" s="40" t="s">
        <v>44</v>
      </c>
      <c r="L43" s="40" t="s">
        <v>43</v>
      </c>
      <c r="M43" s="40" t="s">
        <v>42</v>
      </c>
    </row>
    <row r="44" spans="1:13" x14ac:dyDescent="0.2">
      <c r="A44" t="s">
        <v>61</v>
      </c>
      <c r="F44" t="s">
        <v>2</v>
      </c>
      <c r="G44" s="2">
        <f>SUM(+I44+J44+K44+L44+M44)</f>
        <v>4620035</v>
      </c>
      <c r="H44" s="2"/>
      <c r="I44" s="53">
        <v>1031335</v>
      </c>
      <c r="J44" s="2">
        <v>2665447</v>
      </c>
      <c r="K44" s="53">
        <v>500450</v>
      </c>
      <c r="L44" s="2"/>
      <c r="M44" s="53">
        <v>422803</v>
      </c>
    </row>
    <row r="45" spans="1:13" x14ac:dyDescent="0.2">
      <c r="A45" t="s">
        <v>60</v>
      </c>
      <c r="F45" t="s">
        <v>2</v>
      </c>
      <c r="G45" s="2">
        <f>SUM(+I45+J45+K45+L45+M45)</f>
        <v>122320</v>
      </c>
      <c r="H45" s="2"/>
      <c r="I45" s="19"/>
      <c r="J45" s="2">
        <v>64120</v>
      </c>
      <c r="K45" s="19"/>
      <c r="L45" s="2"/>
      <c r="M45" s="19">
        <v>58200</v>
      </c>
    </row>
    <row r="46" spans="1:13" x14ac:dyDescent="0.2">
      <c r="A46" s="50" t="s">
        <v>50</v>
      </c>
      <c r="F46" s="7" t="s">
        <v>2</v>
      </c>
      <c r="G46" s="12">
        <f>SUM(G44:G45)</f>
        <v>4742355</v>
      </c>
      <c r="H46" s="12"/>
      <c r="I46" s="51">
        <f>SUM(I44:I45)</f>
        <v>1031335</v>
      </c>
      <c r="J46" s="52">
        <f>SUM(J44:J45)</f>
        <v>2729567</v>
      </c>
      <c r="K46" s="51">
        <f>SUM(K44:K45)</f>
        <v>500450</v>
      </c>
      <c r="L46" s="52">
        <f>SUM(L44:L45)</f>
        <v>0</v>
      </c>
      <c r="M46" s="51">
        <f>SUM(M44:M45)</f>
        <v>481003</v>
      </c>
    </row>
    <row r="47" spans="1:13" x14ac:dyDescent="0.2">
      <c r="A47" s="50"/>
      <c r="F47" s="7"/>
      <c r="G47" s="12"/>
      <c r="H47" s="12"/>
      <c r="I47" s="51"/>
      <c r="J47" s="52"/>
      <c r="K47" s="51"/>
      <c r="L47" s="52"/>
      <c r="M47" s="51"/>
    </row>
    <row r="48" spans="1:13" x14ac:dyDescent="0.2">
      <c r="A48" t="s">
        <v>59</v>
      </c>
      <c r="F48" t="s">
        <v>2</v>
      </c>
      <c r="G48" s="2">
        <f t="shared" ref="G48:G57" si="0">SUM(+I48+J48+K48+L48+M48)</f>
        <v>1553690.31</v>
      </c>
      <c r="H48" s="2"/>
      <c r="I48" s="19">
        <v>348592.35</v>
      </c>
      <c r="J48">
        <v>897616.27</v>
      </c>
      <c r="K48" s="19">
        <v>169153.97</v>
      </c>
      <c r="L48" s="2"/>
      <c r="M48" s="19">
        <v>138327.72</v>
      </c>
    </row>
    <row r="49" spans="1:16" x14ac:dyDescent="0.2">
      <c r="A49" t="s">
        <v>58</v>
      </c>
      <c r="F49" t="s">
        <v>2</v>
      </c>
      <c r="G49" s="2">
        <f t="shared" si="0"/>
        <v>92825.56</v>
      </c>
      <c r="H49" s="2"/>
      <c r="I49" s="19">
        <v>20692.62</v>
      </c>
      <c r="J49" s="2">
        <v>53498.3</v>
      </c>
      <c r="K49" s="19">
        <v>10178.58</v>
      </c>
      <c r="L49" s="2"/>
      <c r="M49" s="21">
        <v>8456.06</v>
      </c>
    </row>
    <row r="50" spans="1:16" x14ac:dyDescent="0.2">
      <c r="A50" t="s">
        <v>57</v>
      </c>
      <c r="F50" s="28" t="s">
        <v>2</v>
      </c>
      <c r="G50" s="2">
        <f t="shared" si="0"/>
        <v>21243</v>
      </c>
      <c r="H50" s="2"/>
      <c r="I50" s="19">
        <v>3296</v>
      </c>
      <c r="J50" s="2">
        <v>9468</v>
      </c>
      <c r="K50" s="19">
        <v>8479</v>
      </c>
      <c r="L50" s="2"/>
      <c r="M50" s="19"/>
    </row>
    <row r="51" spans="1:16" x14ac:dyDescent="0.2">
      <c r="A51" t="s">
        <v>56</v>
      </c>
      <c r="F51" s="28" t="s">
        <v>2</v>
      </c>
      <c r="G51" s="2">
        <f t="shared" si="0"/>
        <v>19930.03</v>
      </c>
      <c r="H51" s="2"/>
      <c r="I51" s="19">
        <v>4184.7299999999996</v>
      </c>
      <c r="J51" s="2">
        <v>11704.65</v>
      </c>
      <c r="K51" s="19">
        <v>2178.9499999999998</v>
      </c>
      <c r="L51" s="2"/>
      <c r="M51" s="19">
        <v>1861.7</v>
      </c>
    </row>
    <row r="52" spans="1:16" x14ac:dyDescent="0.2">
      <c r="A52" t="s">
        <v>55</v>
      </c>
      <c r="F52" t="s">
        <v>2</v>
      </c>
      <c r="G52" s="2">
        <f t="shared" si="0"/>
        <v>0</v>
      </c>
      <c r="H52" s="2"/>
      <c r="I52" s="19"/>
      <c r="J52" s="2"/>
      <c r="K52" s="19"/>
      <c r="L52" s="2"/>
      <c r="M52" s="21"/>
    </row>
    <row r="53" spans="1:16" x14ac:dyDescent="0.2">
      <c r="A53" t="s">
        <v>54</v>
      </c>
      <c r="F53" t="s">
        <v>2</v>
      </c>
      <c r="G53" s="2">
        <f t="shared" si="0"/>
        <v>41200</v>
      </c>
      <c r="H53" s="2"/>
      <c r="I53" s="19"/>
      <c r="J53" s="2">
        <v>41200</v>
      </c>
      <c r="K53" s="21"/>
      <c r="M53" s="21"/>
    </row>
    <row r="54" spans="1:16" x14ac:dyDescent="0.2">
      <c r="A54" t="s">
        <v>53</v>
      </c>
      <c r="F54" t="s">
        <v>2</v>
      </c>
      <c r="G54" s="2">
        <f t="shared" si="0"/>
        <v>47893.1</v>
      </c>
      <c r="H54" s="2"/>
      <c r="I54" s="19">
        <v>4899</v>
      </c>
      <c r="J54" s="2">
        <v>42994.1</v>
      </c>
      <c r="K54" s="21"/>
      <c r="M54" s="21"/>
    </row>
    <row r="55" spans="1:16" x14ac:dyDescent="0.2">
      <c r="A55" t="s">
        <v>52</v>
      </c>
      <c r="F55" t="s">
        <v>2</v>
      </c>
      <c r="G55" s="2">
        <f t="shared" si="0"/>
        <v>29250</v>
      </c>
      <c r="H55" s="2"/>
      <c r="I55" s="19"/>
      <c r="J55" s="2">
        <v>29250</v>
      </c>
      <c r="K55" s="21"/>
      <c r="M55" s="21"/>
    </row>
    <row r="56" spans="1:16" x14ac:dyDescent="0.2">
      <c r="A56" t="s">
        <v>28</v>
      </c>
      <c r="F56" t="s">
        <v>2</v>
      </c>
      <c r="G56" s="2">
        <f t="shared" si="0"/>
        <v>28000</v>
      </c>
      <c r="H56" s="2"/>
      <c r="I56" s="19"/>
      <c r="J56" s="2">
        <v>28000</v>
      </c>
      <c r="K56" s="21"/>
      <c r="M56" s="21"/>
    </row>
    <row r="57" spans="1:16" x14ac:dyDescent="0.2">
      <c r="A57" t="s">
        <v>51</v>
      </c>
      <c r="F57" t="s">
        <v>2</v>
      </c>
      <c r="G57" s="2">
        <f t="shared" si="0"/>
        <v>0</v>
      </c>
      <c r="H57" s="2"/>
      <c r="I57" s="19"/>
      <c r="J57" s="2"/>
      <c r="K57" s="21"/>
      <c r="M57" s="21"/>
    </row>
    <row r="58" spans="1:16" x14ac:dyDescent="0.2">
      <c r="A58" s="50" t="s">
        <v>50</v>
      </c>
      <c r="F58" s="7" t="s">
        <v>2</v>
      </c>
      <c r="G58" s="12">
        <f>SUM(G48:G57)</f>
        <v>1834032.0000000002</v>
      </c>
      <c r="H58" s="12"/>
      <c r="I58" s="49">
        <f>SUM(I48:I56)</f>
        <v>381664.69999999995</v>
      </c>
      <c r="J58" s="12">
        <f>SUM(J48:J57)</f>
        <v>1113731.32</v>
      </c>
      <c r="K58" s="48">
        <f>SUM(K48:K56)</f>
        <v>189990.5</v>
      </c>
      <c r="L58" s="12">
        <f>SUM(L48:L56)</f>
        <v>0</v>
      </c>
      <c r="M58" s="48">
        <f>SUM(M48:M56)</f>
        <v>148645.48000000001</v>
      </c>
    </row>
    <row r="59" spans="1:16" x14ac:dyDescent="0.2">
      <c r="A59" s="50"/>
      <c r="F59" s="7"/>
      <c r="G59" s="12"/>
      <c r="H59" s="12"/>
      <c r="I59" s="49"/>
      <c r="J59" s="12"/>
      <c r="K59" s="48"/>
      <c r="L59" s="11"/>
      <c r="M59" s="48"/>
    </row>
    <row r="60" spans="1:16" x14ac:dyDescent="0.2">
      <c r="A60" s="47" t="s">
        <v>49</v>
      </c>
      <c r="F60" s="7" t="s">
        <v>2</v>
      </c>
      <c r="G60" s="10">
        <f>I60+J60+K60+L60+M60</f>
        <v>6576387</v>
      </c>
      <c r="H60" s="10"/>
      <c r="I60" s="44">
        <f>I46+I58</f>
        <v>1412999.7</v>
      </c>
      <c r="J60" s="45">
        <f>J46+J58</f>
        <v>3843298.3200000003</v>
      </c>
      <c r="K60" s="44">
        <f>K46+K58</f>
        <v>690440.5</v>
      </c>
      <c r="L60" s="45">
        <f>L46+L58</f>
        <v>0</v>
      </c>
      <c r="M60" s="44">
        <f>M46+M58</f>
        <v>629648.48</v>
      </c>
      <c r="P60" s="2"/>
    </row>
    <row r="61" spans="1:16" ht="13.7" customHeight="1" x14ac:dyDescent="0.2">
      <c r="A61" s="11" t="s">
        <v>48</v>
      </c>
      <c r="F61" t="s">
        <v>2</v>
      </c>
      <c r="G61" s="12">
        <f>SUM(+I61+J61+K61+L61+M61)</f>
        <v>0</v>
      </c>
      <c r="H61" s="10"/>
      <c r="I61" s="44">
        <v>0</v>
      </c>
      <c r="J61" s="45"/>
      <c r="K61" s="44"/>
      <c r="L61" s="45"/>
      <c r="M61" s="44"/>
    </row>
    <row r="62" spans="1:16" ht="12.75" customHeight="1" x14ac:dyDescent="0.2">
      <c r="F62" t="s">
        <v>2</v>
      </c>
      <c r="G62" s="12">
        <f>SUM(+I62+J62+K62+L62+M62)</f>
        <v>0</v>
      </c>
      <c r="H62" s="2"/>
      <c r="I62" s="15"/>
      <c r="J62" s="46"/>
      <c r="K62" s="44"/>
      <c r="L62" s="45"/>
      <c r="M62" s="44"/>
    </row>
    <row r="63" spans="1:16" x14ac:dyDescent="0.2">
      <c r="F63" s="7"/>
      <c r="G63" s="10"/>
      <c r="H63" s="10"/>
      <c r="I63" s="43"/>
      <c r="J63" s="43"/>
      <c r="K63" s="43"/>
      <c r="L63" s="43"/>
      <c r="M63" s="43"/>
    </row>
    <row r="64" spans="1:16" x14ac:dyDescent="0.2">
      <c r="A64" s="11"/>
      <c r="F64" s="7"/>
      <c r="G64" s="11"/>
      <c r="I64" s="42"/>
      <c r="J64" s="42"/>
      <c r="K64" s="42"/>
      <c r="L64" s="42"/>
      <c r="M64" s="42"/>
    </row>
    <row r="66" spans="1:13" ht="15" x14ac:dyDescent="0.25">
      <c r="A66" s="7" t="s">
        <v>47</v>
      </c>
      <c r="B66" s="7"/>
      <c r="C66" s="7"/>
      <c r="F66" s="7" t="s">
        <v>2</v>
      </c>
      <c r="G66" s="27">
        <f>SUM(G92+G94+G95+G97+G98+G99)</f>
        <v>1088704.73</v>
      </c>
      <c r="H66" s="27"/>
      <c r="I66" s="41" t="s">
        <v>46</v>
      </c>
      <c r="J66" s="40" t="s">
        <v>45</v>
      </c>
      <c r="K66" s="40" t="s">
        <v>44</v>
      </c>
      <c r="L66" s="40" t="s">
        <v>43</v>
      </c>
      <c r="M66" s="39" t="s">
        <v>42</v>
      </c>
    </row>
    <row r="67" spans="1:13" ht="15" x14ac:dyDescent="0.25">
      <c r="A67" s="28"/>
      <c r="B67" s="28" t="s">
        <v>41</v>
      </c>
      <c r="C67" s="7"/>
      <c r="F67" s="28" t="s">
        <v>2</v>
      </c>
      <c r="G67" s="2">
        <f t="shared" ref="G67:G91" si="1">SUM(I67+J67+K67+L67+M67)</f>
        <v>0</v>
      </c>
      <c r="H67" s="27"/>
      <c r="I67" s="38"/>
      <c r="J67" s="37"/>
      <c r="K67" s="37"/>
      <c r="L67" s="36"/>
      <c r="M67" s="35"/>
    </row>
    <row r="68" spans="1:13" ht="15" x14ac:dyDescent="0.25">
      <c r="A68" s="7"/>
      <c r="B68" s="28" t="s">
        <v>40</v>
      </c>
      <c r="C68" s="7"/>
      <c r="F68" s="28" t="s">
        <v>2</v>
      </c>
      <c r="G68" s="2">
        <f t="shared" si="1"/>
        <v>832.34999999999991</v>
      </c>
      <c r="H68" s="27"/>
      <c r="I68" s="26">
        <v>318.44</v>
      </c>
      <c r="J68" s="25">
        <v>513.91</v>
      </c>
      <c r="K68" s="34"/>
      <c r="L68" s="33"/>
      <c r="M68" s="21"/>
    </row>
    <row r="69" spans="1:13" x14ac:dyDescent="0.2">
      <c r="A69" t="s">
        <v>39</v>
      </c>
      <c r="F69" t="s">
        <v>2</v>
      </c>
      <c r="G69" s="2">
        <f t="shared" si="1"/>
        <v>396</v>
      </c>
      <c r="H69" s="2"/>
      <c r="I69" s="20"/>
      <c r="J69" s="19">
        <v>396</v>
      </c>
      <c r="K69" s="19"/>
      <c r="L69" s="18"/>
      <c r="M69" s="21"/>
    </row>
    <row r="70" spans="1:13" ht="15" x14ac:dyDescent="0.25">
      <c r="A70" s="28" t="s">
        <v>38</v>
      </c>
      <c r="B70" s="28"/>
      <c r="C70" s="7"/>
      <c r="F70" s="28" t="s">
        <v>2</v>
      </c>
      <c r="G70" s="2">
        <f t="shared" si="1"/>
        <v>1474</v>
      </c>
      <c r="H70" s="27"/>
      <c r="I70" s="32"/>
      <c r="J70" s="31">
        <v>1474</v>
      </c>
      <c r="K70" s="30"/>
      <c r="L70" s="29"/>
      <c r="M70" s="21"/>
    </row>
    <row r="71" spans="1:13" ht="15" x14ac:dyDescent="0.25">
      <c r="A71" s="28" t="s">
        <v>37</v>
      </c>
      <c r="B71" s="28"/>
      <c r="C71" s="7"/>
      <c r="F71" s="28" t="s">
        <v>2</v>
      </c>
      <c r="G71" s="2">
        <f t="shared" si="1"/>
        <v>0</v>
      </c>
      <c r="H71" s="27"/>
      <c r="I71" s="32"/>
      <c r="J71" s="31"/>
      <c r="K71" s="30"/>
      <c r="L71" s="29"/>
      <c r="M71" s="21"/>
    </row>
    <row r="72" spans="1:13" ht="15" x14ac:dyDescent="0.25">
      <c r="A72" s="7" t="s">
        <v>36</v>
      </c>
      <c r="B72" s="28"/>
      <c r="C72" s="7"/>
      <c r="F72" s="28" t="s">
        <v>2</v>
      </c>
      <c r="G72" s="2">
        <f t="shared" si="1"/>
        <v>3176</v>
      </c>
      <c r="H72" s="27"/>
      <c r="I72" s="26"/>
      <c r="J72" s="25">
        <v>3176</v>
      </c>
      <c r="K72" s="24"/>
      <c r="L72" s="23"/>
      <c r="M72" s="21"/>
    </row>
    <row r="73" spans="1:13" x14ac:dyDescent="0.2">
      <c r="A73" t="s">
        <v>35</v>
      </c>
      <c r="F73" s="22" t="s">
        <v>2</v>
      </c>
      <c r="G73" s="2">
        <f t="shared" si="1"/>
        <v>13294.9</v>
      </c>
      <c r="H73" s="2"/>
      <c r="I73" s="20">
        <v>1129</v>
      </c>
      <c r="J73" s="19">
        <v>12165.9</v>
      </c>
      <c r="K73" s="19"/>
      <c r="L73" s="18"/>
      <c r="M73" s="19"/>
    </row>
    <row r="74" spans="1:13" x14ac:dyDescent="0.2">
      <c r="A74" t="s">
        <v>34</v>
      </c>
      <c r="F74" t="s">
        <v>2</v>
      </c>
      <c r="G74" s="2">
        <f t="shared" si="1"/>
        <v>29482.51</v>
      </c>
      <c r="H74" s="2"/>
      <c r="I74" s="20"/>
      <c r="J74" s="19">
        <v>29482.51</v>
      </c>
      <c r="K74" s="19"/>
      <c r="L74" s="18"/>
      <c r="M74" s="21"/>
    </row>
    <row r="75" spans="1:13" x14ac:dyDescent="0.2">
      <c r="A75" t="s">
        <v>33</v>
      </c>
      <c r="F75" t="s">
        <v>2</v>
      </c>
      <c r="G75" s="2">
        <f t="shared" si="1"/>
        <v>165806.88</v>
      </c>
      <c r="H75" s="2"/>
      <c r="I75" s="20">
        <v>39404.300000000003</v>
      </c>
      <c r="J75" s="19">
        <v>102850.63</v>
      </c>
      <c r="K75" s="19">
        <v>23551.95</v>
      </c>
      <c r="L75" s="18"/>
      <c r="M75" s="19"/>
    </row>
    <row r="76" spans="1:13" x14ac:dyDescent="0.2">
      <c r="A76" t="s">
        <v>32</v>
      </c>
      <c r="F76" t="s">
        <v>2</v>
      </c>
      <c r="G76" s="2">
        <f t="shared" si="1"/>
        <v>1568</v>
      </c>
      <c r="H76" s="2"/>
      <c r="I76" s="20">
        <v>104</v>
      </c>
      <c r="J76" s="19">
        <v>1464</v>
      </c>
      <c r="K76" s="19"/>
      <c r="L76" s="18"/>
      <c r="M76" s="21"/>
    </row>
    <row r="77" spans="1:13" x14ac:dyDescent="0.2">
      <c r="A77" t="s">
        <v>31</v>
      </c>
      <c r="F77" t="s">
        <v>2</v>
      </c>
      <c r="G77" s="2">
        <f t="shared" si="1"/>
        <v>14605</v>
      </c>
      <c r="H77" s="2"/>
      <c r="I77" s="20">
        <v>500</v>
      </c>
      <c r="J77" s="19">
        <v>14105</v>
      </c>
      <c r="K77" s="19"/>
      <c r="L77" s="18"/>
      <c r="M77" s="21"/>
    </row>
    <row r="78" spans="1:13" x14ac:dyDescent="0.2">
      <c r="A78" t="s">
        <v>30</v>
      </c>
      <c r="F78" t="s">
        <v>2</v>
      </c>
      <c r="G78" s="2">
        <f t="shared" si="1"/>
        <v>7901</v>
      </c>
      <c r="H78" s="2"/>
      <c r="I78" s="20"/>
      <c r="J78" s="19">
        <v>7901</v>
      </c>
      <c r="K78" s="19"/>
      <c r="L78" s="18"/>
      <c r="M78" s="21"/>
    </row>
    <row r="79" spans="1:13" x14ac:dyDescent="0.2">
      <c r="A79" t="s">
        <v>29</v>
      </c>
      <c r="F79" t="s">
        <v>2</v>
      </c>
      <c r="G79" s="2">
        <f t="shared" si="1"/>
        <v>0</v>
      </c>
      <c r="H79" s="2"/>
      <c r="I79" s="20"/>
      <c r="J79" s="19">
        <v>0</v>
      </c>
      <c r="K79" s="19"/>
      <c r="L79" s="18"/>
      <c r="M79" s="21"/>
    </row>
    <row r="80" spans="1:13" x14ac:dyDescent="0.2">
      <c r="A80" t="s">
        <v>28</v>
      </c>
      <c r="F80" t="s">
        <v>2</v>
      </c>
      <c r="G80" s="2">
        <f t="shared" si="1"/>
        <v>0</v>
      </c>
      <c r="H80" s="2"/>
      <c r="I80" s="20"/>
      <c r="J80" s="19"/>
      <c r="K80" s="19"/>
      <c r="L80" s="18"/>
      <c r="M80" s="21"/>
    </row>
    <row r="81" spans="1:13" x14ac:dyDescent="0.2">
      <c r="A81" t="s">
        <v>27</v>
      </c>
      <c r="F81" t="s">
        <v>2</v>
      </c>
      <c r="G81" s="2">
        <f t="shared" si="1"/>
        <v>110110</v>
      </c>
      <c r="H81" s="2"/>
      <c r="I81" s="20"/>
      <c r="J81" s="19">
        <v>110110</v>
      </c>
      <c r="K81" s="19"/>
      <c r="L81" s="18"/>
      <c r="M81" s="21"/>
    </row>
    <row r="82" spans="1:13" x14ac:dyDescent="0.2">
      <c r="A82" t="s">
        <v>26</v>
      </c>
      <c r="F82" t="s">
        <v>2</v>
      </c>
      <c r="G82" s="2">
        <f t="shared" si="1"/>
        <v>44944.93</v>
      </c>
      <c r="H82" s="2"/>
      <c r="I82" s="20">
        <v>12288</v>
      </c>
      <c r="J82" s="19">
        <v>29507.3</v>
      </c>
      <c r="K82" s="19">
        <v>3149.63</v>
      </c>
      <c r="L82" s="18"/>
      <c r="M82" s="21"/>
    </row>
    <row r="83" spans="1:13" x14ac:dyDescent="0.2">
      <c r="A83" t="s">
        <v>25</v>
      </c>
      <c r="F83" t="s">
        <v>2</v>
      </c>
      <c r="G83" s="2">
        <f t="shared" si="1"/>
        <v>29681.22</v>
      </c>
      <c r="H83" s="2"/>
      <c r="I83" s="20">
        <v>12378.5</v>
      </c>
      <c r="J83" s="19">
        <v>17302.72</v>
      </c>
      <c r="K83" s="19"/>
      <c r="L83" s="18"/>
      <c r="M83" s="21"/>
    </row>
    <row r="84" spans="1:13" x14ac:dyDescent="0.2">
      <c r="A84" t="s">
        <v>24</v>
      </c>
      <c r="F84" t="s">
        <v>2</v>
      </c>
      <c r="G84" s="2">
        <f t="shared" si="1"/>
        <v>0</v>
      </c>
      <c r="H84" s="2"/>
      <c r="I84" s="20"/>
      <c r="J84" s="19"/>
      <c r="K84" s="19"/>
      <c r="L84" s="18"/>
      <c r="M84" s="21"/>
    </row>
    <row r="85" spans="1:13" x14ac:dyDescent="0.2">
      <c r="A85" t="s">
        <v>23</v>
      </c>
      <c r="F85" t="s">
        <v>2</v>
      </c>
      <c r="G85" s="2">
        <f t="shared" si="1"/>
        <v>0</v>
      </c>
      <c r="H85" s="2"/>
      <c r="I85" s="20"/>
      <c r="J85" s="19"/>
      <c r="K85" s="19"/>
      <c r="L85" s="18"/>
      <c r="M85" s="21"/>
    </row>
    <row r="86" spans="1:13" x14ac:dyDescent="0.2">
      <c r="A86" t="s">
        <v>22</v>
      </c>
      <c r="F86" t="s">
        <v>2</v>
      </c>
      <c r="G86" s="2">
        <f t="shared" si="1"/>
        <v>4305.5</v>
      </c>
      <c r="H86" s="2"/>
      <c r="I86" s="20">
        <v>1678.5</v>
      </c>
      <c r="J86" s="19">
        <v>2627</v>
      </c>
      <c r="K86" s="19"/>
      <c r="L86" s="18"/>
      <c r="M86" s="21"/>
    </row>
    <row r="87" spans="1:13" x14ac:dyDescent="0.2">
      <c r="A87" t="s">
        <v>21</v>
      </c>
      <c r="F87" t="s">
        <v>2</v>
      </c>
      <c r="G87" s="2">
        <f t="shared" si="1"/>
        <v>5083</v>
      </c>
      <c r="H87" s="2"/>
      <c r="I87" s="20">
        <v>2332.5</v>
      </c>
      <c r="J87" s="19">
        <v>2750.5</v>
      </c>
      <c r="K87" s="19"/>
      <c r="L87" s="18"/>
      <c r="M87" s="21"/>
    </row>
    <row r="88" spans="1:13" x14ac:dyDescent="0.2">
      <c r="A88" t="s">
        <v>20</v>
      </c>
      <c r="F88" t="s">
        <v>2</v>
      </c>
      <c r="G88" s="2">
        <f t="shared" si="1"/>
        <v>3323</v>
      </c>
      <c r="H88" s="2"/>
      <c r="I88" s="20"/>
      <c r="J88" s="19">
        <v>500</v>
      </c>
      <c r="K88" s="19">
        <v>2823</v>
      </c>
      <c r="L88" s="18"/>
      <c r="M88" s="21"/>
    </row>
    <row r="89" spans="1:13" x14ac:dyDescent="0.2">
      <c r="A89" t="s">
        <v>19</v>
      </c>
      <c r="F89" t="s">
        <v>2</v>
      </c>
      <c r="G89" s="2">
        <f t="shared" si="1"/>
        <v>240385.84</v>
      </c>
      <c r="H89" s="2"/>
      <c r="I89" s="20"/>
      <c r="J89" s="19"/>
      <c r="K89" s="19">
        <v>240385.84</v>
      </c>
      <c r="L89" s="18"/>
      <c r="M89" s="21"/>
    </row>
    <row r="90" spans="1:13" x14ac:dyDescent="0.2">
      <c r="A90" t="s">
        <v>18</v>
      </c>
      <c r="F90" t="s">
        <v>2</v>
      </c>
      <c r="G90" s="2">
        <f t="shared" si="1"/>
        <v>0</v>
      </c>
      <c r="H90" s="2"/>
      <c r="I90" s="20"/>
      <c r="J90" s="19"/>
      <c r="K90" s="19"/>
      <c r="L90" s="18"/>
      <c r="M90" s="21"/>
    </row>
    <row r="91" spans="1:13" x14ac:dyDescent="0.2">
      <c r="A91" t="s">
        <v>17</v>
      </c>
      <c r="F91" t="s">
        <v>2</v>
      </c>
      <c r="G91" s="2">
        <f t="shared" si="1"/>
        <v>0</v>
      </c>
      <c r="H91" s="2"/>
      <c r="I91" s="20"/>
      <c r="J91" s="19"/>
      <c r="K91" s="19"/>
      <c r="L91" s="18"/>
      <c r="M91" s="17"/>
    </row>
    <row r="92" spans="1:13" ht="16.5" customHeight="1" x14ac:dyDescent="0.2">
      <c r="A92" t="s">
        <v>16</v>
      </c>
      <c r="F92" s="11" t="s">
        <v>2</v>
      </c>
      <c r="G92" s="10">
        <f>SUM(G67:G91)</f>
        <v>676370.13</v>
      </c>
      <c r="H92" s="6"/>
      <c r="I92" s="16">
        <f>SUM(I67:I89)</f>
        <v>70133.240000000005</v>
      </c>
      <c r="J92" s="15">
        <f>SUM(J67:J91)</f>
        <v>336326.47</v>
      </c>
      <c r="K92" s="15">
        <f>SUM(K67:K89)</f>
        <v>269910.42</v>
      </c>
      <c r="L92" s="14">
        <f>SUM(L67:L89)</f>
        <v>0</v>
      </c>
      <c r="M92" s="13">
        <f>SUM(M67:M89)</f>
        <v>0</v>
      </c>
    </row>
    <row r="93" spans="1:13" x14ac:dyDescent="0.2">
      <c r="F93" s="11"/>
      <c r="G93" s="10"/>
      <c r="H93" s="6"/>
      <c r="I93" s="11"/>
      <c r="J93" s="12"/>
      <c r="K93" s="12"/>
      <c r="L93" s="12"/>
      <c r="M93" s="12"/>
    </row>
    <row r="94" spans="1:13" x14ac:dyDescent="0.2">
      <c r="A94" s="11" t="s">
        <v>15</v>
      </c>
      <c r="F94" s="11" t="s">
        <v>2</v>
      </c>
      <c r="G94" s="10">
        <v>50445.45</v>
      </c>
      <c r="I94" s="2"/>
      <c r="K94" s="2"/>
      <c r="L94" s="2"/>
    </row>
    <row r="95" spans="1:13" x14ac:dyDescent="0.2">
      <c r="A95" s="11" t="s">
        <v>14</v>
      </c>
      <c r="F95" s="11" t="s">
        <v>2</v>
      </c>
      <c r="G95" s="10">
        <v>0</v>
      </c>
      <c r="I95" s="2"/>
      <c r="K95" s="2"/>
      <c r="L95" s="2"/>
    </row>
    <row r="96" spans="1:13" x14ac:dyDescent="0.2">
      <c r="A96" s="11" t="s">
        <v>13</v>
      </c>
      <c r="F96" s="11" t="s">
        <v>2</v>
      </c>
      <c r="G96" s="10">
        <v>9600</v>
      </c>
      <c r="I96" s="2"/>
      <c r="K96" s="2"/>
      <c r="L96" s="2"/>
    </row>
    <row r="97" spans="1:12" x14ac:dyDescent="0.2">
      <c r="A97" s="11" t="s">
        <v>12</v>
      </c>
      <c r="F97" s="11" t="s">
        <v>2</v>
      </c>
      <c r="G97" s="10">
        <v>0</v>
      </c>
      <c r="I97" s="2"/>
      <c r="J97" s="2"/>
      <c r="K97" s="2"/>
      <c r="L97" s="2"/>
    </row>
    <row r="98" spans="1:12" x14ac:dyDescent="0.2">
      <c r="A98" s="11" t="s">
        <v>11</v>
      </c>
      <c r="F98" s="11" t="s">
        <v>2</v>
      </c>
      <c r="G98" s="12">
        <v>357089.15</v>
      </c>
      <c r="I98" s="2"/>
      <c r="J98" s="2"/>
      <c r="K98" s="2"/>
      <c r="L98" s="2"/>
    </row>
    <row r="99" spans="1:12" x14ac:dyDescent="0.2">
      <c r="A99" s="11" t="s">
        <v>10</v>
      </c>
      <c r="B99" s="11"/>
      <c r="F99" s="11" t="s">
        <v>2</v>
      </c>
      <c r="G99" s="10">
        <v>4800</v>
      </c>
      <c r="I99" s="2"/>
      <c r="J99" s="2"/>
      <c r="K99" s="2"/>
      <c r="L99" s="2"/>
    </row>
    <row r="101" spans="1:12" ht="11.25" customHeight="1" x14ac:dyDescent="0.2">
      <c r="A101" s="9"/>
      <c r="B101" s="8"/>
      <c r="C101" s="8"/>
      <c r="D101" s="8"/>
      <c r="F101" s="7"/>
      <c r="G101" s="6"/>
    </row>
    <row r="102" spans="1:12" ht="18" x14ac:dyDescent="0.25">
      <c r="A102" s="5" t="s">
        <v>9</v>
      </c>
      <c r="F102" s="5" t="s">
        <v>2</v>
      </c>
      <c r="G102" s="4">
        <f>SUM(G6-G40)</f>
        <v>27110.910000000149</v>
      </c>
      <c r="H102" s="2"/>
    </row>
    <row r="103" spans="1:12" x14ac:dyDescent="0.2">
      <c r="A103" t="s">
        <v>8</v>
      </c>
      <c r="F103" t="s">
        <v>2</v>
      </c>
      <c r="G103" s="2">
        <f>SUM(G6-G40)</f>
        <v>27110.910000000149</v>
      </c>
    </row>
    <row r="107" spans="1:12" x14ac:dyDescent="0.2">
      <c r="A107" t="s">
        <v>7</v>
      </c>
      <c r="C107" s="2">
        <v>13119</v>
      </c>
      <c r="D107" t="s">
        <v>2</v>
      </c>
    </row>
    <row r="108" spans="1:12" x14ac:dyDescent="0.2">
      <c r="A108" t="s">
        <v>6</v>
      </c>
      <c r="C108" s="2">
        <v>41707.56</v>
      </c>
      <c r="D108" t="s">
        <v>2</v>
      </c>
    </row>
    <row r="109" spans="1:12" x14ac:dyDescent="0.2">
      <c r="A109" t="s">
        <v>5</v>
      </c>
      <c r="C109" s="2">
        <v>0</v>
      </c>
      <c r="D109" t="s">
        <v>2</v>
      </c>
    </row>
    <row r="110" spans="1:12" x14ac:dyDescent="0.2">
      <c r="A110" t="s">
        <v>4</v>
      </c>
      <c r="C110" s="3">
        <v>93342</v>
      </c>
      <c r="D110" t="s">
        <v>2</v>
      </c>
    </row>
    <row r="111" spans="1:12" x14ac:dyDescent="0.2">
      <c r="A111" t="s">
        <v>3</v>
      </c>
      <c r="C111" s="3">
        <v>9245.34</v>
      </c>
      <c r="D111" t="s">
        <v>2</v>
      </c>
    </row>
    <row r="112" spans="1:12" x14ac:dyDescent="0.2">
      <c r="C112" s="2"/>
    </row>
    <row r="120" spans="1:2" x14ac:dyDescent="0.2">
      <c r="A120" t="s">
        <v>1</v>
      </c>
      <c r="B120" s="1">
        <v>44635</v>
      </c>
    </row>
    <row r="121" spans="1:2" x14ac:dyDescent="0.2">
      <c r="A121" t="s">
        <v>0</v>
      </c>
    </row>
  </sheetData>
  <mergeCells count="3">
    <mergeCell ref="B1:I1"/>
    <mergeCell ref="B2:I2"/>
    <mergeCell ref="A11:C11"/>
  </mergeCells>
  <pageMargins left="0.51181102362204722" right="0.51181102362204722" top="0.3937007874015748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Reditel</dc:creator>
  <cp:lastModifiedBy>Reditel</cp:lastModifiedBy>
  <cp:lastPrinted>2022-04-25T11:38:57Z</cp:lastPrinted>
  <dcterms:created xsi:type="dcterms:W3CDTF">2022-04-25T11:37:43Z</dcterms:created>
  <dcterms:modified xsi:type="dcterms:W3CDTF">2022-04-25T11:42:44Z</dcterms:modified>
</cp:coreProperties>
</file>